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\UserFiles\Обмен\Мартынчук Т.А\Личная папка\Мониторинг трудоустройства\Трудоустройство 2021\"/>
    </mc:Choice>
  </mc:AlternateContent>
  <bookViews>
    <workbookView xWindow="240" yWindow="45" windowWidth="19995" windowHeight="79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9" i="1"/>
  <c r="C27" i="1" l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8" i="1"/>
  <c r="C29" i="1"/>
  <c r="C30" i="1"/>
  <c r="C31" i="1"/>
  <c r="C32" i="1"/>
  <c r="C33" i="1"/>
  <c r="X9" i="1"/>
  <c r="C9" i="1"/>
  <c r="L10" i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8" i="1"/>
  <c r="L29" i="1"/>
  <c r="L30" i="1"/>
  <c r="L31" i="1"/>
  <c r="L32" i="1"/>
  <c r="L33" i="1"/>
  <c r="L9" i="1"/>
  <c r="P10" i="1"/>
  <c r="P11" i="1"/>
  <c r="P12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8" i="1"/>
  <c r="P29" i="1"/>
  <c r="P30" i="1"/>
  <c r="P31" i="1"/>
  <c r="P32" i="1"/>
  <c r="P33" i="1"/>
  <c r="P9" i="1"/>
  <c r="V10" i="1"/>
  <c r="V11" i="1"/>
  <c r="V12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8" i="1"/>
  <c r="V29" i="1"/>
  <c r="V30" i="1"/>
  <c r="V31" i="1"/>
  <c r="V32" i="1"/>
  <c r="V33" i="1"/>
  <c r="V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3" i="1"/>
  <c r="J9" i="1"/>
  <c r="N10" i="1"/>
  <c r="N11" i="1"/>
  <c r="N1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N31" i="1"/>
  <c r="N32" i="1"/>
  <c r="N33" i="1"/>
  <c r="N9" i="1"/>
  <c r="H10" i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9" i="1"/>
  <c r="T10" i="1"/>
  <c r="T11" i="1"/>
  <c r="T12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8" i="1"/>
  <c r="T29" i="1"/>
  <c r="T30" i="1"/>
  <c r="T31" i="1"/>
  <c r="T32" i="1"/>
  <c r="T33" i="1"/>
  <c r="T9" i="1"/>
  <c r="X11" i="1"/>
  <c r="X12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8" i="1"/>
  <c r="X29" i="1"/>
  <c r="X30" i="1"/>
  <c r="X31" i="1"/>
  <c r="X32" i="1"/>
  <c r="X33" i="1"/>
  <c r="X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10" i="1"/>
  <c r="R10" i="1" l="1"/>
  <c r="R11" i="1"/>
  <c r="R12" i="1"/>
  <c r="R14" i="1"/>
  <c r="R15" i="1"/>
  <c r="R17" i="1"/>
  <c r="R18" i="1"/>
  <c r="R19" i="1"/>
  <c r="R21" i="1"/>
  <c r="R22" i="1"/>
  <c r="R23" i="1"/>
  <c r="R24" i="1"/>
  <c r="R25" i="1"/>
  <c r="R26" i="1"/>
  <c r="R28" i="1"/>
  <c r="R29" i="1"/>
  <c r="R30" i="1"/>
  <c r="R31" i="1"/>
  <c r="R32" i="1"/>
  <c r="R9" i="1" l="1"/>
</calcChain>
</file>

<file path=xl/sharedStrings.xml><?xml version="1.0" encoding="utf-8"?>
<sst xmlns="http://schemas.openxmlformats.org/spreadsheetml/2006/main" count="100" uniqueCount="76">
  <si>
    <t xml:space="preserve">Результаты мониторинга трудоустройства выпускников ГПОУ «Сыктывкарский гуманитарно-педагогический колледж  имени И.А.Куратова» </t>
  </si>
  <si>
    <t>№</t>
  </si>
  <si>
    <t>п/п</t>
  </si>
  <si>
    <t>Показатели</t>
  </si>
  <si>
    <t>Всего выпущено</t>
  </si>
  <si>
    <t>44.02.01</t>
  </si>
  <si>
    <t>Дошкольное образование</t>
  </si>
  <si>
    <t>44.02.04</t>
  </si>
  <si>
    <t>Специальное дошкольное образование</t>
  </si>
  <si>
    <t>44.02.03</t>
  </si>
  <si>
    <t>Педагогика дополнительного образования</t>
  </si>
  <si>
    <t>53.02.01</t>
  </si>
  <si>
    <t>Музыкальное образование</t>
  </si>
  <si>
    <t>44.02.02</t>
  </si>
  <si>
    <t>Преподавание в начальных классах</t>
  </si>
  <si>
    <t>49.02.01</t>
  </si>
  <si>
    <t>Физическое воспитание</t>
  </si>
  <si>
    <t>43.02.14</t>
  </si>
  <si>
    <t>Туризм</t>
  </si>
  <si>
    <t>чел.</t>
  </si>
  <si>
    <t>%</t>
  </si>
  <si>
    <t>1.</t>
  </si>
  <si>
    <t>Количество выпускников работающих, всего (сумма стр. 1.1-1.2):</t>
  </si>
  <si>
    <t xml:space="preserve">по полученной специальности </t>
  </si>
  <si>
    <t>не по специальности, профессии</t>
  </si>
  <si>
    <t>2.</t>
  </si>
  <si>
    <t>Количество выпускников работающих</t>
  </si>
  <si>
    <t>постоянно</t>
  </si>
  <si>
    <t>временно</t>
  </si>
  <si>
    <r>
      <t>Вид организации</t>
    </r>
    <r>
      <rPr>
        <sz val="8.5"/>
        <color theme="1"/>
        <rFont val="Times New Roman"/>
        <family val="1"/>
        <charset val="204"/>
      </rPr>
      <t>:</t>
    </r>
  </si>
  <si>
    <t>бюджетные</t>
  </si>
  <si>
    <t>коммерческие</t>
  </si>
  <si>
    <t>другие</t>
  </si>
  <si>
    <t xml:space="preserve">В разрезе отраслей: </t>
  </si>
  <si>
    <t>образование и педагогика</t>
  </si>
  <si>
    <t>сфера обслуживания</t>
  </si>
  <si>
    <t>другое</t>
  </si>
  <si>
    <r>
      <t>По должностям:</t>
    </r>
    <r>
      <rPr>
        <sz val="8.5"/>
        <color theme="1"/>
        <rFont val="Times New Roman"/>
        <family val="1"/>
        <charset val="204"/>
      </rPr>
      <t xml:space="preserve"> специалистами средней квалификации</t>
    </r>
  </si>
  <si>
    <t xml:space="preserve">другие служащие, технические исполнители </t>
  </si>
  <si>
    <t>3.</t>
  </si>
  <si>
    <t>Количество неработающих выпускников, всего (сумма стр. 3.1- 3.12):</t>
  </si>
  <si>
    <t>очное обучение в УВПО, УСПО, УНПО</t>
  </si>
  <si>
    <t>призыв в вооруженные силы</t>
  </si>
  <si>
    <t>в связи рождением ребенка и отпуск по уходу за ним</t>
  </si>
  <si>
    <t>прочие причины (отсутствие предложений работы, по болезни, по семейным обстоятельствам, по экономическим условиям, др.)</t>
  </si>
  <si>
    <t>на учете в службе занятости</t>
  </si>
  <si>
    <t>4.</t>
  </si>
  <si>
    <t>Нет информации</t>
  </si>
  <si>
    <t xml:space="preserve">В т.ч. по специальности: </t>
  </si>
  <si>
    <t>1.1.</t>
  </si>
  <si>
    <t>1.2.</t>
  </si>
  <si>
    <t>2.1.1.</t>
  </si>
  <si>
    <t>2.1.2.</t>
  </si>
  <si>
    <t>2.1.</t>
  </si>
  <si>
    <t>2.1.3.</t>
  </si>
  <si>
    <t>2.2.</t>
  </si>
  <si>
    <t>2.2.1.</t>
  </si>
  <si>
    <t>2.2.2.</t>
  </si>
  <si>
    <t>2.2.3.</t>
  </si>
  <si>
    <t>2.3.1.</t>
  </si>
  <si>
    <t>3.1.</t>
  </si>
  <si>
    <t>3.3.</t>
  </si>
  <si>
    <t>3.2.</t>
  </si>
  <si>
    <t>3.4.</t>
  </si>
  <si>
    <t>3.5.</t>
  </si>
  <si>
    <t>ВЫПУЩЕНО, всего (сумма стр. 1, стр. 3, стр. 4)</t>
  </si>
  <si>
    <t>(очная и заочная форма обучения)</t>
  </si>
  <si>
    <t>39.02.01</t>
  </si>
  <si>
    <t>Социальная работа</t>
  </si>
  <si>
    <t>44.02.05</t>
  </si>
  <si>
    <t>Кор. педагогика в нач. обр.</t>
  </si>
  <si>
    <t>2.3.</t>
  </si>
  <si>
    <t>2.3.2.</t>
  </si>
  <si>
    <t>в 2021году</t>
  </si>
  <si>
    <t>Гостиничное дело</t>
  </si>
  <si>
    <t>Выпускники очной и заочной формы обучения 2021 года (данные на 01.10.2021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</si>
</sst>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4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vertical="center" wrapText="1"/>
    </xf>
    <xf numFmtId="0" fontId="2" fillId="0" borderId="0" xfId="0" applyFont="1"/>
    <xf numFmtId="0" fontId="2" fillId="2" borderId="0" xfId="0" applyFont="1" applyFill="1"/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zoomScale="70" zoomScaleNormal="70" workbookViewId="0">
      <selection activeCell="D10" sqref="D10"/>
    </sheetView>
  </sheetViews>
  <sheetFormatPr defaultRowHeight="15" x14ac:dyDescent="0.25"/>
  <cols>
    <col min="1" max="1" width="5.42578125" customWidth="1"/>
    <col min="2" max="2" width="31.7109375" customWidth="1"/>
    <col min="6" max="6" width="10" bestFit="1" customWidth="1"/>
    <col min="22" max="22" width="10.5703125" bestFit="1" customWidth="1"/>
  </cols>
  <sheetData>
    <row r="1" spans="1:24" ht="21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4" ht="33.75" customHeight="1" thickBot="1" x14ac:dyDescent="0.3">
      <c r="A2" s="63" t="s">
        <v>75</v>
      </c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4" ht="15" customHeight="1" x14ac:dyDescent="0.25">
      <c r="A3" s="1"/>
      <c r="B3" s="4"/>
      <c r="C3" s="48" t="s">
        <v>4</v>
      </c>
      <c r="D3" s="50"/>
      <c r="E3" s="48" t="s">
        <v>48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ht="15.75" thickBot="1" x14ac:dyDescent="0.3">
      <c r="A4" s="2" t="s">
        <v>1</v>
      </c>
      <c r="B4" s="5"/>
      <c r="C4" s="60" t="s">
        <v>73</v>
      </c>
      <c r="D4" s="61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24" ht="15.75" customHeight="1" thickBot="1" x14ac:dyDescent="0.3">
      <c r="A5" s="2" t="s">
        <v>2</v>
      </c>
      <c r="B5" s="5" t="s">
        <v>3</v>
      </c>
      <c r="C5" s="66" t="s">
        <v>66</v>
      </c>
      <c r="D5" s="67"/>
      <c r="E5" s="60"/>
      <c r="F5" s="61"/>
      <c r="G5" s="60"/>
      <c r="H5" s="61"/>
      <c r="I5" s="60"/>
      <c r="J5" s="61"/>
      <c r="K5" s="60"/>
      <c r="L5" s="61"/>
      <c r="M5" s="60"/>
      <c r="N5" s="61"/>
      <c r="O5" s="60"/>
      <c r="P5" s="61"/>
      <c r="Q5" s="51"/>
      <c r="R5" s="52"/>
      <c r="S5" s="54"/>
      <c r="T5" s="55"/>
      <c r="U5" s="54"/>
      <c r="V5" s="55"/>
      <c r="W5" s="54"/>
      <c r="X5" s="55"/>
    </row>
    <row r="6" spans="1:24" ht="15" customHeight="1" x14ac:dyDescent="0.25">
      <c r="A6" s="13"/>
      <c r="B6" s="14"/>
      <c r="C6" s="66"/>
      <c r="D6" s="67"/>
      <c r="E6" s="48" t="s">
        <v>5</v>
      </c>
      <c r="F6" s="50"/>
      <c r="G6" s="48" t="s">
        <v>7</v>
      </c>
      <c r="H6" s="50"/>
      <c r="I6" s="48" t="s">
        <v>9</v>
      </c>
      <c r="J6" s="50"/>
      <c r="K6" s="48" t="s">
        <v>11</v>
      </c>
      <c r="L6" s="50"/>
      <c r="M6" s="48" t="s">
        <v>13</v>
      </c>
      <c r="N6" s="50"/>
      <c r="O6" s="48" t="s">
        <v>15</v>
      </c>
      <c r="P6" s="50"/>
      <c r="Q6" s="60" t="s">
        <v>17</v>
      </c>
      <c r="R6" s="62"/>
      <c r="S6" s="56" t="s">
        <v>67</v>
      </c>
      <c r="T6" s="57"/>
      <c r="U6" s="56" t="s">
        <v>69</v>
      </c>
      <c r="V6" s="57"/>
      <c r="W6" s="56" t="s">
        <v>17</v>
      </c>
      <c r="X6" s="57"/>
    </row>
    <row r="7" spans="1:24" ht="35.25" customHeight="1" thickBot="1" x14ac:dyDescent="0.3">
      <c r="A7" s="3"/>
      <c r="B7" s="6"/>
      <c r="C7" s="58"/>
      <c r="D7" s="59"/>
      <c r="E7" s="51" t="s">
        <v>6</v>
      </c>
      <c r="F7" s="53"/>
      <c r="G7" s="51" t="s">
        <v>8</v>
      </c>
      <c r="H7" s="53"/>
      <c r="I7" s="51" t="s">
        <v>10</v>
      </c>
      <c r="J7" s="53"/>
      <c r="K7" s="51" t="s">
        <v>12</v>
      </c>
      <c r="L7" s="53"/>
      <c r="M7" s="51" t="s">
        <v>14</v>
      </c>
      <c r="N7" s="53"/>
      <c r="O7" s="51" t="s">
        <v>16</v>
      </c>
      <c r="P7" s="53"/>
      <c r="Q7" s="51" t="s">
        <v>18</v>
      </c>
      <c r="R7" s="52"/>
      <c r="S7" s="51" t="s">
        <v>68</v>
      </c>
      <c r="T7" s="53"/>
      <c r="U7" s="51" t="s">
        <v>70</v>
      </c>
      <c r="V7" s="53"/>
      <c r="W7" s="51" t="s">
        <v>74</v>
      </c>
      <c r="X7" s="53"/>
    </row>
    <row r="8" spans="1:24" ht="15.75" thickBot="1" x14ac:dyDescent="0.3">
      <c r="A8" s="7"/>
      <c r="B8" s="8"/>
      <c r="C8" s="9" t="s">
        <v>19</v>
      </c>
      <c r="D8" s="9" t="s">
        <v>20</v>
      </c>
      <c r="E8" s="18" t="s">
        <v>19</v>
      </c>
      <c r="F8" s="9" t="s">
        <v>20</v>
      </c>
      <c r="G8" s="9" t="s">
        <v>19</v>
      </c>
      <c r="H8" s="9" t="s">
        <v>20</v>
      </c>
      <c r="I8" s="9" t="s">
        <v>19</v>
      </c>
      <c r="J8" s="9" t="s">
        <v>20</v>
      </c>
      <c r="K8" s="9" t="s">
        <v>19</v>
      </c>
      <c r="L8" s="37" t="s">
        <v>20</v>
      </c>
      <c r="M8" s="9" t="s">
        <v>19</v>
      </c>
      <c r="N8" s="9" t="s">
        <v>20</v>
      </c>
      <c r="O8" s="9" t="s">
        <v>19</v>
      </c>
      <c r="P8" s="9" t="s">
        <v>20</v>
      </c>
      <c r="Q8" s="9" t="s">
        <v>19</v>
      </c>
      <c r="R8" s="38" t="s">
        <v>20</v>
      </c>
      <c r="S8" s="9" t="s">
        <v>19</v>
      </c>
      <c r="T8" s="38" t="s">
        <v>20</v>
      </c>
      <c r="U8" s="9" t="s">
        <v>19</v>
      </c>
      <c r="V8" s="38" t="s">
        <v>20</v>
      </c>
      <c r="W8" s="9" t="s">
        <v>19</v>
      </c>
      <c r="X8" s="38" t="s">
        <v>20</v>
      </c>
    </row>
    <row r="9" spans="1:24" s="35" customFormat="1" ht="30" customHeight="1" thickBot="1" x14ac:dyDescent="0.3">
      <c r="A9" s="26"/>
      <c r="B9" s="27" t="s">
        <v>65</v>
      </c>
      <c r="C9" s="28">
        <f>SUM(E9+G9+I9+K9+M9+O9+Q9+S9+U9+W9)</f>
        <v>245</v>
      </c>
      <c r="D9" s="29">
        <f>C9/245*100</f>
        <v>100</v>
      </c>
      <c r="E9" s="30">
        <v>56</v>
      </c>
      <c r="F9" s="31">
        <v>100</v>
      </c>
      <c r="G9" s="32">
        <v>30</v>
      </c>
      <c r="H9" s="33">
        <f>G9/30*100</f>
        <v>100</v>
      </c>
      <c r="I9" s="32">
        <v>12</v>
      </c>
      <c r="J9" s="33">
        <f>I9/12*100</f>
        <v>100</v>
      </c>
      <c r="K9" s="32">
        <v>19</v>
      </c>
      <c r="L9" s="33">
        <f>K9/19*100</f>
        <v>100</v>
      </c>
      <c r="M9" s="32">
        <v>23</v>
      </c>
      <c r="N9" s="41">
        <f>M9/23*100</f>
        <v>100</v>
      </c>
      <c r="O9" s="32">
        <v>32</v>
      </c>
      <c r="P9" s="33">
        <f>O9/32*100</f>
        <v>100</v>
      </c>
      <c r="Q9" s="32">
        <v>16</v>
      </c>
      <c r="R9" s="39">
        <f>Q9/16*100</f>
        <v>100</v>
      </c>
      <c r="S9" s="42">
        <v>28</v>
      </c>
      <c r="T9" s="45">
        <f>S9/28*100</f>
        <v>100</v>
      </c>
      <c r="U9" s="42">
        <v>13</v>
      </c>
      <c r="V9" s="45">
        <f>U9/13*100</f>
        <v>100</v>
      </c>
      <c r="W9" s="42">
        <v>16</v>
      </c>
      <c r="X9" s="42">
        <f>W9/16*100</f>
        <v>100</v>
      </c>
    </row>
    <row r="10" spans="1:24" s="35" customFormat="1" ht="32.25" customHeight="1" thickBot="1" x14ac:dyDescent="0.3">
      <c r="A10" s="21" t="s">
        <v>21</v>
      </c>
      <c r="B10" s="22" t="s">
        <v>22</v>
      </c>
      <c r="C10" s="28">
        <f t="shared" ref="C10:C33" si="0">SUM(E10+G10+I10+K10+M10+O10+Q10+S10+U10+W10)</f>
        <v>197</v>
      </c>
      <c r="D10" s="29">
        <f t="shared" ref="D10:D33" si="1">C10/245*100</f>
        <v>80.408163265306115</v>
      </c>
      <c r="E10" s="23">
        <v>51</v>
      </c>
      <c r="F10" s="24">
        <f>E10/56*100</f>
        <v>91.071428571428569</v>
      </c>
      <c r="G10" s="25">
        <v>25</v>
      </c>
      <c r="H10" s="33">
        <f t="shared" ref="H10:H33" si="2">G10/30*100</f>
        <v>83.333333333333343</v>
      </c>
      <c r="I10" s="25">
        <v>9</v>
      </c>
      <c r="J10" s="33">
        <f t="shared" ref="J10:J33" si="3">I10/12*100</f>
        <v>75</v>
      </c>
      <c r="K10" s="25">
        <v>16</v>
      </c>
      <c r="L10" s="33">
        <f t="shared" ref="L10:L33" si="4">K10/19*100</f>
        <v>84.210526315789465</v>
      </c>
      <c r="M10" s="25">
        <v>16</v>
      </c>
      <c r="N10" s="41">
        <f t="shared" ref="N10:N33" si="5">M10/23*100</f>
        <v>69.565217391304344</v>
      </c>
      <c r="O10" s="25">
        <v>19</v>
      </c>
      <c r="P10" s="33">
        <f t="shared" ref="P10:P33" si="6">O10/32*100</f>
        <v>59.375</v>
      </c>
      <c r="Q10" s="25">
        <v>13</v>
      </c>
      <c r="R10" s="40">
        <f t="shared" ref="R10:R32" si="7">Q10/16*100</f>
        <v>81.25</v>
      </c>
      <c r="S10" s="43">
        <v>27</v>
      </c>
      <c r="T10" s="45">
        <f t="shared" ref="T10:T33" si="8">S10/28*100</f>
        <v>96.428571428571431</v>
      </c>
      <c r="U10" s="43">
        <v>8</v>
      </c>
      <c r="V10" s="45">
        <f t="shared" ref="V10:V33" si="9">U10/13*100</f>
        <v>61.53846153846154</v>
      </c>
      <c r="W10" s="43">
        <v>13</v>
      </c>
      <c r="X10" s="46">
        <f>W10/16*100</f>
        <v>81.25</v>
      </c>
    </row>
    <row r="11" spans="1:24" ht="12" customHeight="1" thickBot="1" x14ac:dyDescent="0.3">
      <c r="A11" s="15" t="s">
        <v>49</v>
      </c>
      <c r="B11" s="8" t="s">
        <v>23</v>
      </c>
      <c r="C11" s="28">
        <f t="shared" si="0"/>
        <v>152</v>
      </c>
      <c r="D11" s="29">
        <f t="shared" si="1"/>
        <v>62.04081632653061</v>
      </c>
      <c r="E11" s="18">
        <v>43</v>
      </c>
      <c r="F11" s="24">
        <f t="shared" ref="F11:F33" si="10">E11/56*100</f>
        <v>76.785714285714292</v>
      </c>
      <c r="G11" s="9">
        <v>23</v>
      </c>
      <c r="H11" s="33">
        <f t="shared" si="2"/>
        <v>76.666666666666671</v>
      </c>
      <c r="I11" s="9">
        <v>8</v>
      </c>
      <c r="J11" s="33">
        <f t="shared" si="3"/>
        <v>66.666666666666657</v>
      </c>
      <c r="K11" s="9">
        <v>16</v>
      </c>
      <c r="L11" s="33">
        <f t="shared" si="4"/>
        <v>84.210526315789465</v>
      </c>
      <c r="M11" s="9">
        <v>14</v>
      </c>
      <c r="N11" s="41">
        <f t="shared" si="5"/>
        <v>60.869565217391312</v>
      </c>
      <c r="O11" s="9">
        <v>12</v>
      </c>
      <c r="P11" s="33">
        <f t="shared" si="6"/>
        <v>37.5</v>
      </c>
      <c r="Q11" s="9">
        <v>2</v>
      </c>
      <c r="R11" s="47">
        <f t="shared" si="7"/>
        <v>12.5</v>
      </c>
      <c r="S11" s="44">
        <v>24</v>
      </c>
      <c r="T11" s="45">
        <f t="shared" si="8"/>
        <v>85.714285714285708</v>
      </c>
      <c r="U11" s="44">
        <v>8</v>
      </c>
      <c r="V11" s="45">
        <f t="shared" si="9"/>
        <v>61.53846153846154</v>
      </c>
      <c r="W11" s="44">
        <v>2</v>
      </c>
      <c r="X11" s="46">
        <f t="shared" ref="X11:X33" si="11">W11/16*100</f>
        <v>12.5</v>
      </c>
    </row>
    <row r="12" spans="1:24" ht="12" customHeight="1" thickBot="1" x14ac:dyDescent="0.3">
      <c r="A12" s="15" t="s">
        <v>50</v>
      </c>
      <c r="B12" s="8" t="s">
        <v>24</v>
      </c>
      <c r="C12" s="28">
        <f t="shared" si="0"/>
        <v>45</v>
      </c>
      <c r="D12" s="29">
        <f t="shared" si="1"/>
        <v>18.367346938775512</v>
      </c>
      <c r="E12" s="18">
        <v>8</v>
      </c>
      <c r="F12" s="24">
        <f t="shared" si="10"/>
        <v>14.285714285714285</v>
      </c>
      <c r="G12" s="9">
        <v>2</v>
      </c>
      <c r="H12" s="33">
        <f t="shared" si="2"/>
        <v>6.666666666666667</v>
      </c>
      <c r="I12" s="9">
        <v>1</v>
      </c>
      <c r="J12" s="33">
        <f t="shared" si="3"/>
        <v>8.3333333333333321</v>
      </c>
      <c r="K12" s="9">
        <v>0</v>
      </c>
      <c r="L12" s="33">
        <f t="shared" si="4"/>
        <v>0</v>
      </c>
      <c r="M12" s="9">
        <v>2</v>
      </c>
      <c r="N12" s="41">
        <f t="shared" si="5"/>
        <v>8.695652173913043</v>
      </c>
      <c r="O12" s="9">
        <v>7</v>
      </c>
      <c r="P12" s="33">
        <f t="shared" si="6"/>
        <v>21.875</v>
      </c>
      <c r="Q12" s="9">
        <v>11</v>
      </c>
      <c r="R12" s="47">
        <f t="shared" si="7"/>
        <v>68.75</v>
      </c>
      <c r="S12" s="44">
        <v>3</v>
      </c>
      <c r="T12" s="45">
        <f t="shared" si="8"/>
        <v>10.714285714285714</v>
      </c>
      <c r="U12" s="44">
        <v>0</v>
      </c>
      <c r="V12" s="45">
        <f t="shared" si="9"/>
        <v>0</v>
      </c>
      <c r="W12" s="44">
        <v>11</v>
      </c>
      <c r="X12" s="46">
        <f t="shared" si="11"/>
        <v>68.75</v>
      </c>
    </row>
    <row r="13" spans="1:24" ht="15.75" customHeight="1" thickBot="1" x14ac:dyDescent="0.3">
      <c r="A13" s="16" t="s">
        <v>25</v>
      </c>
      <c r="B13" s="10" t="s">
        <v>26</v>
      </c>
      <c r="C13" s="28"/>
      <c r="D13" s="29">
        <f t="shared" si="1"/>
        <v>0</v>
      </c>
      <c r="E13" s="17"/>
      <c r="F13" s="24"/>
      <c r="G13" s="17"/>
      <c r="H13" s="33"/>
      <c r="I13" s="17"/>
      <c r="J13" s="33"/>
      <c r="K13" s="17"/>
      <c r="L13" s="33"/>
      <c r="M13" s="17"/>
      <c r="N13" s="41"/>
      <c r="O13" s="17"/>
      <c r="P13" s="33"/>
      <c r="Q13" s="17"/>
      <c r="R13" s="47"/>
      <c r="S13" s="44"/>
      <c r="T13" s="45"/>
      <c r="U13" s="44"/>
      <c r="V13" s="45"/>
      <c r="W13" s="44"/>
      <c r="X13" s="46"/>
    </row>
    <row r="14" spans="1:24" ht="15.75" thickBot="1" x14ac:dyDescent="0.3">
      <c r="A14" s="15" t="s">
        <v>21</v>
      </c>
      <c r="B14" s="8" t="s">
        <v>27</v>
      </c>
      <c r="C14" s="28">
        <f t="shared" si="0"/>
        <v>162</v>
      </c>
      <c r="D14" s="29">
        <f t="shared" si="1"/>
        <v>66.122448979591837</v>
      </c>
      <c r="E14" s="18">
        <v>43</v>
      </c>
      <c r="F14" s="24">
        <f t="shared" si="10"/>
        <v>76.785714285714292</v>
      </c>
      <c r="G14" s="9">
        <v>23</v>
      </c>
      <c r="H14" s="33">
        <f t="shared" si="2"/>
        <v>76.666666666666671</v>
      </c>
      <c r="I14" s="9">
        <v>9</v>
      </c>
      <c r="J14" s="33">
        <f t="shared" si="3"/>
        <v>75</v>
      </c>
      <c r="K14" s="9">
        <v>16</v>
      </c>
      <c r="L14" s="33">
        <f t="shared" si="4"/>
        <v>84.210526315789465</v>
      </c>
      <c r="M14" s="9">
        <v>14</v>
      </c>
      <c r="N14" s="41">
        <f t="shared" si="5"/>
        <v>60.869565217391312</v>
      </c>
      <c r="O14" s="9">
        <v>12</v>
      </c>
      <c r="P14" s="33">
        <f t="shared" si="6"/>
        <v>37.5</v>
      </c>
      <c r="Q14" s="9">
        <v>13</v>
      </c>
      <c r="R14" s="47">
        <f t="shared" si="7"/>
        <v>81.25</v>
      </c>
      <c r="S14" s="44">
        <v>24</v>
      </c>
      <c r="T14" s="45">
        <f t="shared" si="8"/>
        <v>85.714285714285708</v>
      </c>
      <c r="U14" s="44">
        <v>8</v>
      </c>
      <c r="V14" s="45">
        <f t="shared" si="9"/>
        <v>61.53846153846154</v>
      </c>
      <c r="W14" s="44"/>
      <c r="X14" s="46">
        <f t="shared" si="11"/>
        <v>0</v>
      </c>
    </row>
    <row r="15" spans="1:24" ht="15.75" thickBot="1" x14ac:dyDescent="0.3">
      <c r="A15" s="15" t="s">
        <v>25</v>
      </c>
      <c r="B15" s="8" t="s">
        <v>28</v>
      </c>
      <c r="C15" s="28">
        <f t="shared" si="0"/>
        <v>0</v>
      </c>
      <c r="D15" s="29">
        <f t="shared" si="1"/>
        <v>0</v>
      </c>
      <c r="E15" s="18"/>
      <c r="F15" s="24">
        <f t="shared" si="10"/>
        <v>0</v>
      </c>
      <c r="G15" s="9"/>
      <c r="H15" s="33">
        <f t="shared" si="2"/>
        <v>0</v>
      </c>
      <c r="I15" s="9"/>
      <c r="J15" s="33">
        <f t="shared" si="3"/>
        <v>0</v>
      </c>
      <c r="K15" s="9"/>
      <c r="L15" s="33">
        <f t="shared" si="4"/>
        <v>0</v>
      </c>
      <c r="M15" s="9"/>
      <c r="N15" s="41">
        <f t="shared" si="5"/>
        <v>0</v>
      </c>
      <c r="O15" s="9"/>
      <c r="P15" s="33">
        <f t="shared" si="6"/>
        <v>0</v>
      </c>
      <c r="Q15" s="9"/>
      <c r="R15" s="47">
        <f t="shared" si="7"/>
        <v>0</v>
      </c>
      <c r="S15" s="44"/>
      <c r="T15" s="45">
        <f t="shared" si="8"/>
        <v>0</v>
      </c>
      <c r="U15" s="44"/>
      <c r="V15" s="45">
        <f t="shared" si="9"/>
        <v>0</v>
      </c>
      <c r="W15" s="44"/>
      <c r="X15" s="46">
        <f t="shared" si="11"/>
        <v>0</v>
      </c>
    </row>
    <row r="16" spans="1:24" ht="15.75" thickBot="1" x14ac:dyDescent="0.3">
      <c r="A16" s="15" t="s">
        <v>53</v>
      </c>
      <c r="B16" s="10" t="s">
        <v>29</v>
      </c>
      <c r="C16" s="28">
        <f t="shared" si="0"/>
        <v>0</v>
      </c>
      <c r="D16" s="29">
        <f t="shared" si="1"/>
        <v>0</v>
      </c>
      <c r="E16" s="18"/>
      <c r="F16" s="24">
        <f t="shared" si="10"/>
        <v>0</v>
      </c>
      <c r="G16" s="9"/>
      <c r="H16" s="33">
        <f t="shared" si="2"/>
        <v>0</v>
      </c>
      <c r="I16" s="9"/>
      <c r="J16" s="33">
        <f t="shared" si="3"/>
        <v>0</v>
      </c>
      <c r="K16" s="9"/>
      <c r="L16" s="33">
        <f t="shared" si="4"/>
        <v>0</v>
      </c>
      <c r="M16" s="9"/>
      <c r="N16" s="41">
        <f t="shared" si="5"/>
        <v>0</v>
      </c>
      <c r="O16" s="9"/>
      <c r="P16" s="33">
        <f t="shared" si="6"/>
        <v>0</v>
      </c>
      <c r="Q16" s="9"/>
      <c r="R16" s="47"/>
      <c r="S16" s="44"/>
      <c r="T16" s="45">
        <f t="shared" si="8"/>
        <v>0</v>
      </c>
      <c r="U16" s="44"/>
      <c r="V16" s="45">
        <f t="shared" si="9"/>
        <v>0</v>
      </c>
      <c r="W16" s="44"/>
      <c r="X16" s="46">
        <f t="shared" si="11"/>
        <v>0</v>
      </c>
    </row>
    <row r="17" spans="1:24" ht="15.75" thickBot="1" x14ac:dyDescent="0.3">
      <c r="A17" s="11" t="s">
        <v>51</v>
      </c>
      <c r="B17" s="8" t="s">
        <v>30</v>
      </c>
      <c r="C17" s="28">
        <f t="shared" si="0"/>
        <v>149</v>
      </c>
      <c r="D17" s="29">
        <f t="shared" si="1"/>
        <v>60.816326530612244</v>
      </c>
      <c r="E17" s="18">
        <v>43</v>
      </c>
      <c r="F17" s="24">
        <f t="shared" si="10"/>
        <v>76.785714285714292</v>
      </c>
      <c r="G17" s="9">
        <v>23</v>
      </c>
      <c r="H17" s="33">
        <f t="shared" si="2"/>
        <v>76.666666666666671</v>
      </c>
      <c r="I17" s="9">
        <v>9</v>
      </c>
      <c r="J17" s="33">
        <f t="shared" si="3"/>
        <v>75</v>
      </c>
      <c r="K17" s="9">
        <v>16</v>
      </c>
      <c r="L17" s="33">
        <f t="shared" si="4"/>
        <v>84.210526315789465</v>
      </c>
      <c r="M17" s="9">
        <v>14</v>
      </c>
      <c r="N17" s="41">
        <f t="shared" si="5"/>
        <v>60.869565217391312</v>
      </c>
      <c r="O17" s="9">
        <v>12</v>
      </c>
      <c r="P17" s="33">
        <f t="shared" si="6"/>
        <v>37.5</v>
      </c>
      <c r="Q17" s="9"/>
      <c r="R17" s="47">
        <f t="shared" si="7"/>
        <v>0</v>
      </c>
      <c r="S17" s="44">
        <v>24</v>
      </c>
      <c r="T17" s="45">
        <f t="shared" si="8"/>
        <v>85.714285714285708</v>
      </c>
      <c r="U17" s="44">
        <v>8</v>
      </c>
      <c r="V17" s="45">
        <f t="shared" si="9"/>
        <v>61.53846153846154</v>
      </c>
      <c r="W17" s="44"/>
      <c r="X17" s="46">
        <f t="shared" si="11"/>
        <v>0</v>
      </c>
    </row>
    <row r="18" spans="1:24" ht="15.75" thickBot="1" x14ac:dyDescent="0.3">
      <c r="A18" s="15" t="s">
        <v>52</v>
      </c>
      <c r="B18" s="8" t="s">
        <v>31</v>
      </c>
      <c r="C18" s="28">
        <f t="shared" si="0"/>
        <v>37</v>
      </c>
      <c r="D18" s="29">
        <f t="shared" si="1"/>
        <v>15.102040816326531</v>
      </c>
      <c r="E18" s="18"/>
      <c r="F18" s="24">
        <f t="shared" si="10"/>
        <v>0</v>
      </c>
      <c r="G18" s="9">
        <v>2</v>
      </c>
      <c r="H18" s="33">
        <f t="shared" si="2"/>
        <v>6.666666666666667</v>
      </c>
      <c r="I18" s="9"/>
      <c r="J18" s="33">
        <f t="shared" si="3"/>
        <v>0</v>
      </c>
      <c r="K18" s="9"/>
      <c r="L18" s="33">
        <f t="shared" si="4"/>
        <v>0</v>
      </c>
      <c r="M18" s="9">
        <v>2</v>
      </c>
      <c r="N18" s="41">
        <f t="shared" si="5"/>
        <v>8.695652173913043</v>
      </c>
      <c r="O18" s="9">
        <v>7</v>
      </c>
      <c r="P18" s="33">
        <f t="shared" si="6"/>
        <v>21.875</v>
      </c>
      <c r="Q18" s="9">
        <v>13</v>
      </c>
      <c r="R18" s="47">
        <f t="shared" si="7"/>
        <v>81.25</v>
      </c>
      <c r="S18" s="44"/>
      <c r="T18" s="45">
        <f t="shared" si="8"/>
        <v>0</v>
      </c>
      <c r="U18" s="44"/>
      <c r="V18" s="45">
        <f t="shared" si="9"/>
        <v>0</v>
      </c>
      <c r="W18" s="44">
        <v>13</v>
      </c>
      <c r="X18" s="46">
        <f t="shared" si="11"/>
        <v>81.25</v>
      </c>
    </row>
    <row r="19" spans="1:24" ht="15.75" thickBot="1" x14ac:dyDescent="0.3">
      <c r="A19" s="15" t="s">
        <v>54</v>
      </c>
      <c r="B19" s="8" t="s">
        <v>32</v>
      </c>
      <c r="C19" s="28">
        <f t="shared" si="0"/>
        <v>0</v>
      </c>
      <c r="D19" s="29">
        <f t="shared" si="1"/>
        <v>0</v>
      </c>
      <c r="E19" s="18"/>
      <c r="F19" s="24">
        <f t="shared" si="10"/>
        <v>0</v>
      </c>
      <c r="G19" s="9"/>
      <c r="H19" s="33">
        <f t="shared" si="2"/>
        <v>0</v>
      </c>
      <c r="I19" s="9"/>
      <c r="J19" s="33">
        <f t="shared" si="3"/>
        <v>0</v>
      </c>
      <c r="K19" s="9"/>
      <c r="L19" s="33">
        <f t="shared" si="4"/>
        <v>0</v>
      </c>
      <c r="M19" s="9"/>
      <c r="N19" s="41">
        <f t="shared" si="5"/>
        <v>0</v>
      </c>
      <c r="O19" s="9"/>
      <c r="P19" s="33">
        <f t="shared" si="6"/>
        <v>0</v>
      </c>
      <c r="Q19" s="9"/>
      <c r="R19" s="47">
        <f t="shared" si="7"/>
        <v>0</v>
      </c>
      <c r="S19" s="44"/>
      <c r="T19" s="45">
        <f t="shared" si="8"/>
        <v>0</v>
      </c>
      <c r="U19" s="44"/>
      <c r="V19" s="45">
        <f t="shared" si="9"/>
        <v>0</v>
      </c>
      <c r="W19" s="44"/>
      <c r="X19" s="46">
        <f t="shared" si="11"/>
        <v>0</v>
      </c>
    </row>
    <row r="20" spans="1:24" ht="15.75" thickBot="1" x14ac:dyDescent="0.3">
      <c r="A20" s="16" t="s">
        <v>55</v>
      </c>
      <c r="B20" s="10" t="s">
        <v>33</v>
      </c>
      <c r="C20" s="28">
        <f t="shared" si="0"/>
        <v>0</v>
      </c>
      <c r="D20" s="29">
        <f t="shared" si="1"/>
        <v>0</v>
      </c>
      <c r="E20" s="18"/>
      <c r="F20" s="24">
        <f t="shared" si="10"/>
        <v>0</v>
      </c>
      <c r="G20" s="9"/>
      <c r="H20" s="33">
        <f t="shared" si="2"/>
        <v>0</v>
      </c>
      <c r="I20" s="9"/>
      <c r="J20" s="33">
        <f t="shared" si="3"/>
        <v>0</v>
      </c>
      <c r="K20" s="9"/>
      <c r="L20" s="33">
        <f t="shared" si="4"/>
        <v>0</v>
      </c>
      <c r="M20" s="9"/>
      <c r="N20" s="41">
        <f t="shared" si="5"/>
        <v>0</v>
      </c>
      <c r="O20" s="9"/>
      <c r="P20" s="33">
        <f t="shared" si="6"/>
        <v>0</v>
      </c>
      <c r="Q20" s="9"/>
      <c r="R20" s="47"/>
      <c r="S20" s="44"/>
      <c r="T20" s="45">
        <f t="shared" si="8"/>
        <v>0</v>
      </c>
      <c r="U20" s="44"/>
      <c r="V20" s="45">
        <f t="shared" si="9"/>
        <v>0</v>
      </c>
      <c r="W20" s="44"/>
      <c r="X20" s="46">
        <f t="shared" si="11"/>
        <v>0</v>
      </c>
    </row>
    <row r="21" spans="1:24" ht="15.75" thickBot="1" x14ac:dyDescent="0.3">
      <c r="A21" s="15" t="s">
        <v>56</v>
      </c>
      <c r="B21" s="8" t="s">
        <v>34</v>
      </c>
      <c r="C21" s="28">
        <f t="shared" si="0"/>
        <v>123</v>
      </c>
      <c r="D21" s="29">
        <f t="shared" si="1"/>
        <v>50.204081632653065</v>
      </c>
      <c r="E21" s="18">
        <v>43</v>
      </c>
      <c r="F21" s="24">
        <f t="shared" si="10"/>
        <v>76.785714285714292</v>
      </c>
      <c r="G21" s="9">
        <v>23</v>
      </c>
      <c r="H21" s="33">
        <f t="shared" si="2"/>
        <v>76.666666666666671</v>
      </c>
      <c r="I21" s="9">
        <v>8</v>
      </c>
      <c r="J21" s="33">
        <f t="shared" si="3"/>
        <v>66.666666666666657</v>
      </c>
      <c r="K21" s="9">
        <v>15</v>
      </c>
      <c r="L21" s="33">
        <f t="shared" si="4"/>
        <v>78.94736842105263</v>
      </c>
      <c r="M21" s="9">
        <v>14</v>
      </c>
      <c r="N21" s="41">
        <f t="shared" si="5"/>
        <v>60.869565217391312</v>
      </c>
      <c r="O21" s="9">
        <v>12</v>
      </c>
      <c r="P21" s="33">
        <f t="shared" si="6"/>
        <v>37.5</v>
      </c>
      <c r="Q21" s="9"/>
      <c r="R21" s="47">
        <f t="shared" si="7"/>
        <v>0</v>
      </c>
      <c r="S21" s="44"/>
      <c r="T21" s="45">
        <f t="shared" si="8"/>
        <v>0</v>
      </c>
      <c r="U21" s="44">
        <v>8</v>
      </c>
      <c r="V21" s="45">
        <f t="shared" si="9"/>
        <v>61.53846153846154</v>
      </c>
      <c r="W21" s="44"/>
      <c r="X21" s="46">
        <f t="shared" si="11"/>
        <v>0</v>
      </c>
    </row>
    <row r="22" spans="1:24" ht="15.75" thickBot="1" x14ac:dyDescent="0.3">
      <c r="A22" s="15" t="s">
        <v>57</v>
      </c>
      <c r="B22" s="8" t="s">
        <v>35</v>
      </c>
      <c r="C22" s="28">
        <f t="shared" si="0"/>
        <v>0</v>
      </c>
      <c r="D22" s="29">
        <f t="shared" si="1"/>
        <v>0</v>
      </c>
      <c r="E22" s="18"/>
      <c r="F22" s="24">
        <f t="shared" si="10"/>
        <v>0</v>
      </c>
      <c r="G22" s="9"/>
      <c r="H22" s="33">
        <f t="shared" si="2"/>
        <v>0</v>
      </c>
      <c r="I22" s="9"/>
      <c r="J22" s="33">
        <f t="shared" si="3"/>
        <v>0</v>
      </c>
      <c r="K22" s="20"/>
      <c r="L22" s="33">
        <f t="shared" si="4"/>
        <v>0</v>
      </c>
      <c r="M22" s="9"/>
      <c r="N22" s="41">
        <f t="shared" si="5"/>
        <v>0</v>
      </c>
      <c r="O22" s="9"/>
      <c r="P22" s="33">
        <f t="shared" si="6"/>
        <v>0</v>
      </c>
      <c r="Q22" s="9"/>
      <c r="R22" s="47">
        <f t="shared" si="7"/>
        <v>0</v>
      </c>
      <c r="S22" s="44"/>
      <c r="T22" s="45">
        <f t="shared" si="8"/>
        <v>0</v>
      </c>
      <c r="U22" s="44"/>
      <c r="V22" s="45">
        <f t="shared" si="9"/>
        <v>0</v>
      </c>
      <c r="W22" s="44"/>
      <c r="X22" s="46">
        <f t="shared" si="11"/>
        <v>0</v>
      </c>
    </row>
    <row r="23" spans="1:24" ht="15.75" thickBot="1" x14ac:dyDescent="0.3">
      <c r="A23" s="15" t="s">
        <v>58</v>
      </c>
      <c r="B23" s="8" t="s">
        <v>36</v>
      </c>
      <c r="C23" s="28">
        <f t="shared" si="0"/>
        <v>73</v>
      </c>
      <c r="D23" s="29">
        <f t="shared" si="1"/>
        <v>29.795918367346943</v>
      </c>
      <c r="E23" s="18">
        <v>7</v>
      </c>
      <c r="F23" s="24">
        <f t="shared" si="10"/>
        <v>12.5</v>
      </c>
      <c r="G23" s="9">
        <v>2</v>
      </c>
      <c r="H23" s="33">
        <f t="shared" si="2"/>
        <v>6.666666666666667</v>
      </c>
      <c r="I23" s="9">
        <v>1</v>
      </c>
      <c r="J23" s="33">
        <f t="shared" si="3"/>
        <v>8.3333333333333321</v>
      </c>
      <c r="K23" s="9">
        <v>1</v>
      </c>
      <c r="L23" s="33">
        <f t="shared" si="4"/>
        <v>5.2631578947368416</v>
      </c>
      <c r="M23" s="9">
        <v>2</v>
      </c>
      <c r="N23" s="41">
        <f t="shared" si="5"/>
        <v>8.695652173913043</v>
      </c>
      <c r="O23" s="9">
        <v>7</v>
      </c>
      <c r="P23" s="33">
        <f t="shared" si="6"/>
        <v>21.875</v>
      </c>
      <c r="Q23" s="9">
        <v>13</v>
      </c>
      <c r="R23" s="47">
        <f t="shared" si="7"/>
        <v>81.25</v>
      </c>
      <c r="S23" s="44">
        <v>27</v>
      </c>
      <c r="T23" s="45">
        <f t="shared" si="8"/>
        <v>96.428571428571431</v>
      </c>
      <c r="U23" s="44"/>
      <c r="V23" s="45">
        <f t="shared" si="9"/>
        <v>0</v>
      </c>
      <c r="W23" s="44">
        <v>13</v>
      </c>
      <c r="X23" s="46">
        <f t="shared" si="11"/>
        <v>81.25</v>
      </c>
    </row>
    <row r="24" spans="1:24" ht="24" customHeight="1" thickBot="1" x14ac:dyDescent="0.3">
      <c r="A24" s="16" t="s">
        <v>71</v>
      </c>
      <c r="B24" s="10" t="s">
        <v>37</v>
      </c>
      <c r="C24" s="28">
        <f t="shared" si="0"/>
        <v>173</v>
      </c>
      <c r="D24" s="29">
        <f t="shared" si="1"/>
        <v>70.612244897959187</v>
      </c>
      <c r="E24" s="18">
        <v>43</v>
      </c>
      <c r="F24" s="24">
        <f t="shared" si="10"/>
        <v>76.785714285714292</v>
      </c>
      <c r="G24" s="9">
        <v>23</v>
      </c>
      <c r="H24" s="33">
        <f t="shared" si="2"/>
        <v>76.666666666666671</v>
      </c>
      <c r="I24" s="9">
        <v>8</v>
      </c>
      <c r="J24" s="33">
        <f t="shared" si="3"/>
        <v>66.666666666666657</v>
      </c>
      <c r="K24" s="9">
        <v>15</v>
      </c>
      <c r="L24" s="33">
        <f t="shared" si="4"/>
        <v>78.94736842105263</v>
      </c>
      <c r="M24" s="9">
        <v>14</v>
      </c>
      <c r="N24" s="41">
        <f t="shared" si="5"/>
        <v>60.869565217391312</v>
      </c>
      <c r="O24" s="9">
        <v>12</v>
      </c>
      <c r="P24" s="33">
        <f t="shared" si="6"/>
        <v>37.5</v>
      </c>
      <c r="Q24" s="9">
        <v>13</v>
      </c>
      <c r="R24" s="47">
        <f t="shared" si="7"/>
        <v>81.25</v>
      </c>
      <c r="S24" s="44">
        <v>24</v>
      </c>
      <c r="T24" s="45">
        <f t="shared" si="8"/>
        <v>85.714285714285708</v>
      </c>
      <c r="U24" s="44">
        <v>8</v>
      </c>
      <c r="V24" s="45">
        <f t="shared" si="9"/>
        <v>61.53846153846154</v>
      </c>
      <c r="W24" s="44">
        <v>13</v>
      </c>
      <c r="X24" s="46">
        <f t="shared" si="11"/>
        <v>81.25</v>
      </c>
    </row>
    <row r="25" spans="1:24" ht="24" customHeight="1" thickBot="1" x14ac:dyDescent="0.3">
      <c r="A25" s="15" t="s">
        <v>59</v>
      </c>
      <c r="B25" s="8" t="s">
        <v>38</v>
      </c>
      <c r="C25" s="28">
        <f t="shared" si="0"/>
        <v>0</v>
      </c>
      <c r="D25" s="29">
        <f t="shared" si="1"/>
        <v>0</v>
      </c>
      <c r="E25" s="18"/>
      <c r="F25" s="24">
        <f t="shared" si="10"/>
        <v>0</v>
      </c>
      <c r="G25" s="9"/>
      <c r="H25" s="33">
        <f t="shared" si="2"/>
        <v>0</v>
      </c>
      <c r="I25" s="9"/>
      <c r="J25" s="33">
        <f t="shared" si="3"/>
        <v>0</v>
      </c>
      <c r="K25" s="9"/>
      <c r="L25" s="33">
        <f t="shared" si="4"/>
        <v>0</v>
      </c>
      <c r="M25" s="9"/>
      <c r="N25" s="41">
        <f t="shared" si="5"/>
        <v>0</v>
      </c>
      <c r="O25" s="9"/>
      <c r="P25" s="33">
        <f t="shared" si="6"/>
        <v>0</v>
      </c>
      <c r="Q25" s="9"/>
      <c r="R25" s="47">
        <f t="shared" si="7"/>
        <v>0</v>
      </c>
      <c r="S25" s="44"/>
      <c r="T25" s="45">
        <f t="shared" si="8"/>
        <v>0</v>
      </c>
      <c r="U25" s="44"/>
      <c r="V25" s="45">
        <f t="shared" si="9"/>
        <v>0</v>
      </c>
      <c r="W25" s="44"/>
      <c r="X25" s="46">
        <f t="shared" si="11"/>
        <v>0</v>
      </c>
    </row>
    <row r="26" spans="1:24" ht="15.75" thickBot="1" x14ac:dyDescent="0.3">
      <c r="A26" s="15" t="s">
        <v>72</v>
      </c>
      <c r="B26" s="8" t="s">
        <v>36</v>
      </c>
      <c r="C26" s="28">
        <f t="shared" si="0"/>
        <v>0</v>
      </c>
      <c r="D26" s="29">
        <f t="shared" si="1"/>
        <v>0</v>
      </c>
      <c r="E26" s="18"/>
      <c r="F26" s="24">
        <f t="shared" si="10"/>
        <v>0</v>
      </c>
      <c r="G26" s="9"/>
      <c r="H26" s="33">
        <f t="shared" si="2"/>
        <v>0</v>
      </c>
      <c r="I26" s="9"/>
      <c r="J26" s="33">
        <f t="shared" si="3"/>
        <v>0</v>
      </c>
      <c r="K26" s="9"/>
      <c r="L26" s="33">
        <f t="shared" si="4"/>
        <v>0</v>
      </c>
      <c r="M26" s="9"/>
      <c r="N26" s="41">
        <f t="shared" si="5"/>
        <v>0</v>
      </c>
      <c r="O26" s="9"/>
      <c r="P26" s="33">
        <f t="shared" si="6"/>
        <v>0</v>
      </c>
      <c r="Q26" s="9"/>
      <c r="R26" s="47">
        <f t="shared" si="7"/>
        <v>0</v>
      </c>
      <c r="S26" s="44"/>
      <c r="T26" s="45">
        <f t="shared" si="8"/>
        <v>0</v>
      </c>
      <c r="U26" s="44"/>
      <c r="V26" s="45">
        <f t="shared" si="9"/>
        <v>0</v>
      </c>
      <c r="W26" s="44"/>
      <c r="X26" s="46">
        <f t="shared" si="11"/>
        <v>0</v>
      </c>
    </row>
    <row r="27" spans="1:24" s="36" customFormat="1" ht="30.75" customHeight="1" thickBot="1" x14ac:dyDescent="0.3">
      <c r="A27" s="34" t="s">
        <v>39</v>
      </c>
      <c r="B27" s="22" t="s">
        <v>40</v>
      </c>
      <c r="C27" s="28">
        <f>SUM(C28:C33)</f>
        <v>48</v>
      </c>
      <c r="D27" s="29">
        <f t="shared" si="1"/>
        <v>19.591836734693878</v>
      </c>
      <c r="E27" s="23"/>
      <c r="F27" s="24"/>
      <c r="G27" s="23"/>
      <c r="H27" s="33"/>
      <c r="I27" s="23"/>
      <c r="J27" s="33"/>
      <c r="K27" s="23"/>
      <c r="L27" s="33"/>
      <c r="M27" s="23"/>
      <c r="N27" s="41"/>
      <c r="O27" s="23"/>
      <c r="P27" s="33"/>
      <c r="Q27" s="23"/>
      <c r="R27" s="40"/>
      <c r="S27" s="43"/>
      <c r="T27" s="45"/>
      <c r="U27" s="43"/>
      <c r="V27" s="45"/>
      <c r="W27" s="43"/>
      <c r="X27" s="46"/>
    </row>
    <row r="28" spans="1:24" ht="16.5" customHeight="1" thickBot="1" x14ac:dyDescent="0.3">
      <c r="A28" s="15" t="s">
        <v>60</v>
      </c>
      <c r="B28" s="8" t="s">
        <v>41</v>
      </c>
      <c r="C28" s="28">
        <f t="shared" si="0"/>
        <v>31</v>
      </c>
      <c r="D28" s="29">
        <f t="shared" si="1"/>
        <v>12.653061224489795</v>
      </c>
      <c r="E28" s="19">
        <v>2</v>
      </c>
      <c r="F28" s="24">
        <f t="shared" si="10"/>
        <v>3.5714285714285712</v>
      </c>
      <c r="G28" s="9">
        <v>2</v>
      </c>
      <c r="H28" s="33">
        <f t="shared" si="2"/>
        <v>6.666666666666667</v>
      </c>
      <c r="I28" s="9">
        <v>2</v>
      </c>
      <c r="J28" s="33">
        <f t="shared" si="3"/>
        <v>16.666666666666664</v>
      </c>
      <c r="K28" s="9">
        <v>2</v>
      </c>
      <c r="L28" s="33">
        <f t="shared" si="4"/>
        <v>10.526315789473683</v>
      </c>
      <c r="M28" s="9">
        <v>7</v>
      </c>
      <c r="N28" s="41">
        <f t="shared" si="5"/>
        <v>30.434782608695656</v>
      </c>
      <c r="O28" s="9">
        <v>8</v>
      </c>
      <c r="P28" s="33">
        <f t="shared" si="6"/>
        <v>25</v>
      </c>
      <c r="Q28" s="9">
        <v>3</v>
      </c>
      <c r="R28" s="47">
        <f t="shared" si="7"/>
        <v>18.75</v>
      </c>
      <c r="S28" s="44"/>
      <c r="T28" s="45">
        <f t="shared" si="8"/>
        <v>0</v>
      </c>
      <c r="U28" s="44">
        <v>3</v>
      </c>
      <c r="V28" s="45">
        <f t="shared" si="9"/>
        <v>23.076923076923077</v>
      </c>
      <c r="W28" s="44">
        <v>2</v>
      </c>
      <c r="X28" s="46">
        <f t="shared" si="11"/>
        <v>12.5</v>
      </c>
    </row>
    <row r="29" spans="1:24" ht="15.75" customHeight="1" thickBot="1" x14ac:dyDescent="0.3">
      <c r="A29" s="15" t="s">
        <v>62</v>
      </c>
      <c r="B29" s="8" t="s">
        <v>42</v>
      </c>
      <c r="C29" s="28">
        <f t="shared" si="0"/>
        <v>5</v>
      </c>
      <c r="D29" s="29">
        <f t="shared" si="1"/>
        <v>2.0408163265306123</v>
      </c>
      <c r="E29" s="19"/>
      <c r="F29" s="24">
        <f t="shared" si="10"/>
        <v>0</v>
      </c>
      <c r="G29" s="9"/>
      <c r="H29" s="33">
        <f t="shared" si="2"/>
        <v>0</v>
      </c>
      <c r="I29" s="9"/>
      <c r="J29" s="33">
        <f t="shared" si="3"/>
        <v>0</v>
      </c>
      <c r="K29" s="9"/>
      <c r="L29" s="33">
        <f t="shared" si="4"/>
        <v>0</v>
      </c>
      <c r="M29" s="9"/>
      <c r="N29" s="41">
        <f t="shared" si="5"/>
        <v>0</v>
      </c>
      <c r="O29" s="9">
        <v>5</v>
      </c>
      <c r="P29" s="33">
        <f t="shared" si="6"/>
        <v>15.625</v>
      </c>
      <c r="Q29" s="9"/>
      <c r="R29" s="47">
        <f t="shared" si="7"/>
        <v>0</v>
      </c>
      <c r="S29" s="44"/>
      <c r="T29" s="45">
        <f t="shared" si="8"/>
        <v>0</v>
      </c>
      <c r="U29" s="44"/>
      <c r="V29" s="45">
        <f t="shared" si="9"/>
        <v>0</v>
      </c>
      <c r="W29" s="44"/>
      <c r="X29" s="46">
        <f t="shared" si="11"/>
        <v>0</v>
      </c>
    </row>
    <row r="30" spans="1:24" ht="24" customHeight="1" thickBot="1" x14ac:dyDescent="0.3">
      <c r="A30" s="15" t="s">
        <v>61</v>
      </c>
      <c r="B30" s="8" t="s">
        <v>43</v>
      </c>
      <c r="C30" s="28">
        <f t="shared" si="0"/>
        <v>11</v>
      </c>
      <c r="D30" s="29">
        <f t="shared" si="1"/>
        <v>4.4897959183673466</v>
      </c>
      <c r="E30" s="19">
        <v>3</v>
      </c>
      <c r="F30" s="24">
        <f t="shared" si="10"/>
        <v>5.3571428571428568</v>
      </c>
      <c r="G30" s="9">
        <v>3</v>
      </c>
      <c r="H30" s="33">
        <f t="shared" si="2"/>
        <v>10</v>
      </c>
      <c r="I30" s="9">
        <v>1</v>
      </c>
      <c r="J30" s="33">
        <f t="shared" si="3"/>
        <v>8.3333333333333321</v>
      </c>
      <c r="K30" s="9"/>
      <c r="L30" s="33">
        <f t="shared" si="4"/>
        <v>0</v>
      </c>
      <c r="M30" s="9"/>
      <c r="N30" s="41">
        <f t="shared" si="5"/>
        <v>0</v>
      </c>
      <c r="O30" s="9"/>
      <c r="P30" s="33">
        <f t="shared" si="6"/>
        <v>0</v>
      </c>
      <c r="Q30" s="9"/>
      <c r="R30" s="47">
        <f t="shared" si="7"/>
        <v>0</v>
      </c>
      <c r="S30" s="44">
        <v>1</v>
      </c>
      <c r="T30" s="45">
        <f t="shared" si="8"/>
        <v>3.5714285714285712</v>
      </c>
      <c r="U30" s="44">
        <v>2</v>
      </c>
      <c r="V30" s="45">
        <f t="shared" si="9"/>
        <v>15.384615384615385</v>
      </c>
      <c r="W30" s="44">
        <v>1</v>
      </c>
      <c r="X30" s="46">
        <f t="shared" si="11"/>
        <v>6.25</v>
      </c>
    </row>
    <row r="31" spans="1:24" ht="51.75" customHeight="1" thickBot="1" x14ac:dyDescent="0.3">
      <c r="A31" s="15" t="s">
        <v>63</v>
      </c>
      <c r="B31" s="12" t="s">
        <v>44</v>
      </c>
      <c r="C31" s="28">
        <f t="shared" si="0"/>
        <v>0</v>
      </c>
      <c r="D31" s="29">
        <f t="shared" si="1"/>
        <v>0</v>
      </c>
      <c r="E31" s="19"/>
      <c r="F31" s="24">
        <f t="shared" si="10"/>
        <v>0</v>
      </c>
      <c r="G31" s="9"/>
      <c r="H31" s="33">
        <f t="shared" si="2"/>
        <v>0</v>
      </c>
      <c r="I31" s="9"/>
      <c r="J31" s="33">
        <f t="shared" si="3"/>
        <v>0</v>
      </c>
      <c r="K31" s="9"/>
      <c r="L31" s="33">
        <f t="shared" si="4"/>
        <v>0</v>
      </c>
      <c r="M31" s="9"/>
      <c r="N31" s="41">
        <f t="shared" si="5"/>
        <v>0</v>
      </c>
      <c r="O31" s="9"/>
      <c r="P31" s="33">
        <f t="shared" si="6"/>
        <v>0</v>
      </c>
      <c r="Q31" s="9"/>
      <c r="R31" s="47">
        <f t="shared" si="7"/>
        <v>0</v>
      </c>
      <c r="S31" s="44"/>
      <c r="T31" s="45">
        <f t="shared" si="8"/>
        <v>0</v>
      </c>
      <c r="U31" s="44"/>
      <c r="V31" s="45">
        <f t="shared" si="9"/>
        <v>0</v>
      </c>
      <c r="W31" s="44"/>
      <c r="X31" s="46">
        <f t="shared" si="11"/>
        <v>0</v>
      </c>
    </row>
    <row r="32" spans="1:24" ht="17.25" customHeight="1" thickBot="1" x14ac:dyDescent="0.3">
      <c r="A32" s="15" t="s">
        <v>64</v>
      </c>
      <c r="B32" s="8" t="s">
        <v>45</v>
      </c>
      <c r="C32" s="28">
        <f t="shared" si="0"/>
        <v>1</v>
      </c>
      <c r="D32" s="29">
        <f t="shared" si="1"/>
        <v>0.40816326530612246</v>
      </c>
      <c r="E32" s="19"/>
      <c r="F32" s="24">
        <f t="shared" si="10"/>
        <v>0</v>
      </c>
      <c r="G32" s="9"/>
      <c r="H32" s="33">
        <f t="shared" si="2"/>
        <v>0</v>
      </c>
      <c r="I32" s="9"/>
      <c r="J32" s="33">
        <f t="shared" si="3"/>
        <v>0</v>
      </c>
      <c r="K32" s="9">
        <v>1</v>
      </c>
      <c r="L32" s="33">
        <f t="shared" si="4"/>
        <v>5.2631578947368416</v>
      </c>
      <c r="M32" s="9"/>
      <c r="N32" s="41">
        <f t="shared" si="5"/>
        <v>0</v>
      </c>
      <c r="O32" s="9"/>
      <c r="P32" s="33">
        <f t="shared" si="6"/>
        <v>0</v>
      </c>
      <c r="Q32" s="9"/>
      <c r="R32" s="47">
        <f t="shared" si="7"/>
        <v>0</v>
      </c>
      <c r="S32" s="44"/>
      <c r="T32" s="45">
        <f t="shared" si="8"/>
        <v>0</v>
      </c>
      <c r="U32" s="44"/>
      <c r="V32" s="45">
        <f t="shared" si="9"/>
        <v>0</v>
      </c>
      <c r="W32" s="44"/>
      <c r="X32" s="46">
        <f t="shared" si="11"/>
        <v>0</v>
      </c>
    </row>
    <row r="33" spans="1:24" s="36" customFormat="1" ht="15.75" thickBot="1" x14ac:dyDescent="0.3">
      <c r="A33" s="34" t="s">
        <v>46</v>
      </c>
      <c r="B33" s="22" t="s">
        <v>47</v>
      </c>
      <c r="C33" s="28">
        <f t="shared" si="0"/>
        <v>0</v>
      </c>
      <c r="D33" s="29">
        <f t="shared" si="1"/>
        <v>0</v>
      </c>
      <c r="E33" s="23"/>
      <c r="F33" s="24">
        <f t="shared" si="10"/>
        <v>0</v>
      </c>
      <c r="G33" s="25"/>
      <c r="H33" s="33">
        <f t="shared" si="2"/>
        <v>0</v>
      </c>
      <c r="I33" s="25"/>
      <c r="J33" s="33">
        <f t="shared" si="3"/>
        <v>0</v>
      </c>
      <c r="K33" s="25"/>
      <c r="L33" s="33">
        <f t="shared" si="4"/>
        <v>0</v>
      </c>
      <c r="M33" s="25"/>
      <c r="N33" s="41">
        <f t="shared" si="5"/>
        <v>0</v>
      </c>
      <c r="O33" s="25"/>
      <c r="P33" s="33">
        <f t="shared" si="6"/>
        <v>0</v>
      </c>
      <c r="Q33" s="25"/>
      <c r="R33" s="40">
        <v>0</v>
      </c>
      <c r="S33" s="43"/>
      <c r="T33" s="45">
        <f t="shared" si="8"/>
        <v>0</v>
      </c>
      <c r="U33" s="43"/>
      <c r="V33" s="45">
        <f t="shared" si="9"/>
        <v>0</v>
      </c>
      <c r="W33" s="43"/>
      <c r="X33" s="46">
        <f t="shared" si="11"/>
        <v>0</v>
      </c>
    </row>
  </sheetData>
  <mergeCells count="37">
    <mergeCell ref="A2:V2"/>
    <mergeCell ref="A1:V1"/>
    <mergeCell ref="S7:T7"/>
    <mergeCell ref="U5:V5"/>
    <mergeCell ref="U6:V6"/>
    <mergeCell ref="U7:V7"/>
    <mergeCell ref="C5:D6"/>
    <mergeCell ref="S5:T5"/>
    <mergeCell ref="S6:T6"/>
    <mergeCell ref="K5:L5"/>
    <mergeCell ref="K6:L6"/>
    <mergeCell ref="M5:N5"/>
    <mergeCell ref="M6:N6"/>
    <mergeCell ref="C3:D3"/>
    <mergeCell ref="C4:D4"/>
    <mergeCell ref="E6:F6"/>
    <mergeCell ref="G5:H5"/>
    <mergeCell ref="G6:H6"/>
    <mergeCell ref="M7:N7"/>
    <mergeCell ref="I5:J5"/>
    <mergeCell ref="I6:J6"/>
    <mergeCell ref="E3:X4"/>
    <mergeCell ref="W5:X5"/>
    <mergeCell ref="W6:X6"/>
    <mergeCell ref="W7:X7"/>
    <mergeCell ref="C7:D7"/>
    <mergeCell ref="E7:F7"/>
    <mergeCell ref="G7:H7"/>
    <mergeCell ref="I7:J7"/>
    <mergeCell ref="K7:L7"/>
    <mergeCell ref="O7:P7"/>
    <mergeCell ref="Q7:R7"/>
    <mergeCell ref="O5:P5"/>
    <mergeCell ref="O6:P6"/>
    <mergeCell ref="Q5:R5"/>
    <mergeCell ref="Q6:R6"/>
    <mergeCell ref="E5:F5"/>
  </mergeCells>
  <pageMargins left="0.7" right="0.7" top="0.75" bottom="0.75" header="0.3" footer="0.3"/>
  <pageSetup paperSize="9" scale="5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SGPK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Мартынчук</dc:creator>
  <cp:lastModifiedBy>Татьяна Мартынчук</cp:lastModifiedBy>
  <cp:lastPrinted>2021-02-01T07:57:03Z</cp:lastPrinted>
  <dcterms:created xsi:type="dcterms:W3CDTF">2019-10-15T08:20:23Z</dcterms:created>
  <dcterms:modified xsi:type="dcterms:W3CDTF">2021-11-02T07:42:07Z</dcterms:modified>
</cp:coreProperties>
</file>